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s\Desktop\Cartilha 2\Planilhas\"/>
    </mc:Choice>
  </mc:AlternateContent>
  <xr:revisionPtr revIDLastSave="0" documentId="13_ncr:1_{A5FC5524-3C11-41AD-8F89-690C84CD14B0}" xr6:coauthVersionLast="37" xr6:coauthVersionMax="37" xr10:uidLastSave="{00000000-0000-0000-0000-000000000000}"/>
  <bookViews>
    <workbookView xWindow="120" yWindow="105" windowWidth="19020" windowHeight="11895" xr2:uid="{00000000-000D-0000-FFFF-FFFF00000000}"/>
  </bookViews>
  <sheets>
    <sheet name="Quarto" sheetId="1" r:id="rId1"/>
    <sheet name="Banheiro" sheetId="2" r:id="rId2"/>
    <sheet name="Cozinha" sheetId="4" r:id="rId3"/>
    <sheet name="Sala" sheetId="3" r:id="rId4"/>
    <sheet name="Área de serviço" sheetId="5" r:id="rId5"/>
  </sheets>
  <calcPr calcId="179021"/>
</workbook>
</file>

<file path=xl/calcChain.xml><?xml version="1.0" encoding="utf-8"?>
<calcChain xmlns="http://schemas.openxmlformats.org/spreadsheetml/2006/main">
  <c r="P8" i="3" l="1"/>
  <c r="R8" i="3" s="1"/>
  <c r="P7" i="3"/>
  <c r="R7" i="3" s="1"/>
  <c r="P6" i="3"/>
  <c r="R6" i="3" s="1"/>
  <c r="P5" i="3"/>
  <c r="L3" i="3"/>
  <c r="P3" i="3" s="1"/>
  <c r="R3" i="3" s="1"/>
  <c r="Q17" i="2"/>
  <c r="S17" i="2" s="1"/>
  <c r="Q16" i="2"/>
  <c r="S16" i="2" s="1"/>
  <c r="Q15" i="2"/>
  <c r="S15" i="2" s="1"/>
  <c r="M13" i="2"/>
  <c r="Q13" i="2" s="1"/>
  <c r="Q7" i="2"/>
  <c r="S7" i="2" s="1"/>
  <c r="Q6" i="2"/>
  <c r="S6" i="2" s="1"/>
  <c r="Q5" i="2"/>
  <c r="S5" i="2" s="1"/>
  <c r="M3" i="2"/>
  <c r="Q3" i="2" s="1"/>
  <c r="F17" i="2"/>
  <c r="H17" i="2" s="1"/>
  <c r="F16" i="2"/>
  <c r="H16" i="2" s="1"/>
  <c r="F15" i="2"/>
  <c r="H15" i="2" s="1"/>
  <c r="B13" i="2"/>
  <c r="F13" i="2" s="1"/>
  <c r="Q24" i="1"/>
  <c r="S24" i="1" s="1"/>
  <c r="Q23" i="1"/>
  <c r="S23" i="1" s="1"/>
  <c r="Q22" i="1"/>
  <c r="S22" i="1" s="1"/>
  <c r="Q21" i="1"/>
  <c r="S21" i="1" s="1"/>
  <c r="Q20" i="1"/>
  <c r="S20" i="1" s="1"/>
  <c r="Q19" i="1"/>
  <c r="S19" i="1" s="1"/>
  <c r="Q18" i="1"/>
  <c r="S18" i="1" s="1"/>
  <c r="M16" i="1"/>
  <c r="Q16" i="1" s="1"/>
  <c r="Q11" i="1"/>
  <c r="S11" i="1" s="1"/>
  <c r="Q10" i="1"/>
  <c r="S10" i="1" s="1"/>
  <c r="Q9" i="1"/>
  <c r="S9" i="1" s="1"/>
  <c r="Q8" i="1"/>
  <c r="S8" i="1" s="1"/>
  <c r="Q7" i="1"/>
  <c r="S7" i="1" s="1"/>
  <c r="Q6" i="1"/>
  <c r="S6" i="1" s="1"/>
  <c r="Q5" i="1"/>
  <c r="S5" i="1" s="1"/>
  <c r="M3" i="1"/>
  <c r="Q3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B16" i="1"/>
  <c r="F16" i="1" s="1"/>
  <c r="P9" i="3" l="1"/>
  <c r="R5" i="3"/>
  <c r="R9" i="3" s="1"/>
  <c r="S13" i="2"/>
  <c r="Q18" i="2"/>
  <c r="S18" i="2" s="1"/>
  <c r="S3" i="2"/>
  <c r="Q8" i="2"/>
  <c r="S8" i="2" s="1"/>
  <c r="H13" i="2"/>
  <c r="F18" i="2"/>
  <c r="H18" i="2" s="1"/>
  <c r="S16" i="1"/>
  <c r="Q25" i="1"/>
  <c r="S25" i="1" s="1"/>
  <c r="S3" i="1"/>
  <c r="Q12" i="1"/>
  <c r="S12" i="1" s="1"/>
  <c r="F25" i="1"/>
  <c r="H25" i="1" s="1"/>
  <c r="H16" i="1"/>
  <c r="B3" i="5"/>
  <c r="F3" i="5" s="1"/>
  <c r="H3" i="5" s="1"/>
  <c r="B3" i="4"/>
  <c r="F3" i="4" s="1"/>
  <c r="H3" i="4" s="1"/>
  <c r="F7" i="5"/>
  <c r="H7" i="5" s="1"/>
  <c r="F6" i="5"/>
  <c r="H6" i="5" s="1"/>
  <c r="F5" i="5"/>
  <c r="H5" i="5" s="1"/>
  <c r="F8" i="4"/>
  <c r="H8" i="4" s="1"/>
  <c r="F7" i="4"/>
  <c r="H7" i="4" s="1"/>
  <c r="B6" i="4"/>
  <c r="F5" i="4"/>
  <c r="H5" i="4" s="1"/>
  <c r="F6" i="4" l="1"/>
  <c r="H6" i="4" s="1"/>
  <c r="H9" i="4" s="1"/>
  <c r="H8" i="5"/>
  <c r="F8" i="5"/>
  <c r="F9" i="4" l="1"/>
  <c r="F6" i="3"/>
  <c r="F7" i="3"/>
  <c r="H7" i="3" s="1"/>
  <c r="F8" i="3"/>
  <c r="H8" i="3" s="1"/>
  <c r="F5" i="3"/>
  <c r="H5" i="3" s="1"/>
  <c r="B3" i="3"/>
  <c r="F3" i="3" s="1"/>
  <c r="H3" i="3" s="1"/>
  <c r="F5" i="2"/>
  <c r="H5" i="2" s="1"/>
  <c r="F6" i="2"/>
  <c r="H6" i="2" s="1"/>
  <c r="F7" i="2"/>
  <c r="H7" i="2" s="1"/>
  <c r="B3" i="2"/>
  <c r="F3" i="2" s="1"/>
  <c r="H3" i="2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B3" i="1"/>
  <c r="F3" i="1" s="1"/>
  <c r="F9" i="3" l="1"/>
  <c r="H6" i="3"/>
  <c r="H9" i="3" s="1"/>
  <c r="F12" i="1"/>
  <c r="H12" i="1" s="1"/>
  <c r="F8" i="2"/>
  <c r="H8" i="2" s="1"/>
  <c r="H3" i="1"/>
  <c r="C12" i="5" l="1"/>
  <c r="C13" i="5" s="1"/>
</calcChain>
</file>

<file path=xl/sharedStrings.xml><?xml version="1.0" encoding="utf-8"?>
<sst xmlns="http://schemas.openxmlformats.org/spreadsheetml/2006/main" count="213" uniqueCount="46">
  <si>
    <t>Iluminação</t>
  </si>
  <si>
    <t>Watts</t>
  </si>
  <si>
    <t>Horas</t>
  </si>
  <si>
    <t>Dias</t>
  </si>
  <si>
    <t>Kw/h</t>
  </si>
  <si>
    <t>Preço Kw/h</t>
  </si>
  <si>
    <t>Valor R$</t>
  </si>
  <si>
    <t>Led</t>
  </si>
  <si>
    <t>Qntd Lâmp</t>
  </si>
  <si>
    <t>Computador</t>
  </si>
  <si>
    <t>Tv</t>
  </si>
  <si>
    <t>Ventilador</t>
  </si>
  <si>
    <t>Ar condicionado</t>
  </si>
  <si>
    <t>Aquecedor</t>
  </si>
  <si>
    <t>Aparelho de som</t>
  </si>
  <si>
    <t>Vídeo-Game</t>
  </si>
  <si>
    <t>Qntd</t>
  </si>
  <si>
    <t>Total</t>
  </si>
  <si>
    <t>Aparelhos</t>
  </si>
  <si>
    <t xml:space="preserve">Aparelhos </t>
  </si>
  <si>
    <t>Chuveiro</t>
  </si>
  <si>
    <t>Secador</t>
  </si>
  <si>
    <t>Chapinha</t>
  </si>
  <si>
    <t>Dvd</t>
  </si>
  <si>
    <t>Video-Game</t>
  </si>
  <si>
    <t>Microondas</t>
  </si>
  <si>
    <t>Purificador de Água</t>
  </si>
  <si>
    <t>Ferro de passar</t>
  </si>
  <si>
    <t>Máquina de lavar roupa</t>
  </si>
  <si>
    <t>Secadora de roupa</t>
  </si>
  <si>
    <t>Total de Kwh</t>
  </si>
  <si>
    <t>Total da conta em R$</t>
  </si>
  <si>
    <t>Quarto 1</t>
  </si>
  <si>
    <t>Quarto 2</t>
  </si>
  <si>
    <t>Quarto 3</t>
  </si>
  <si>
    <t>Quarto 4</t>
  </si>
  <si>
    <t>Banheiro 1</t>
  </si>
  <si>
    <t>Banheiro 2</t>
  </si>
  <si>
    <t>Banheiro 4</t>
  </si>
  <si>
    <t>Banheiro 3</t>
  </si>
  <si>
    <t>Cozinha</t>
  </si>
  <si>
    <t>Sala 2</t>
  </si>
  <si>
    <t>Sala 1</t>
  </si>
  <si>
    <t>Geladeira 2 portas</t>
  </si>
  <si>
    <t>Área de serviço</t>
  </si>
  <si>
    <t>Forno Elétrico pequeno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</si>
</sst>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164" fontId="0" fillId="3" borderId="6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6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9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0" xfId="0" applyFont="1" applyBorder="1"/>
    <xf numFmtId="0" fontId="0" fillId="2" borderId="0" xfId="0" applyFill="1" applyBorder="1" applyAlignment="1">
      <alignment horizontal="center"/>
    </xf>
    <xf numFmtId="164" fontId="0" fillId="2" borderId="6" xfId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6" xfId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9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2" borderId="0" xfId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ont="1" applyFill="1" applyBorder="1" applyAlignment="1">
      <alignment horizontal="center"/>
    </xf>
    <xf numFmtId="164" fontId="1" fillId="2" borderId="8" xfId="1" applyFont="1" applyFill="1" applyBorder="1" applyAlignment="1">
      <alignment horizontal="center"/>
    </xf>
    <xf numFmtId="164" fontId="0" fillId="2" borderId="9" xfId="0" applyNumberFormat="1" applyFont="1" applyFill="1" applyBorder="1"/>
    <xf numFmtId="0" fontId="0" fillId="2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4" fillId="4" borderId="4" xfId="0" applyNumberFormat="1" applyFont="1" applyFill="1" applyBorder="1"/>
    <xf numFmtId="164" fontId="0" fillId="4" borderId="0" xfId="1" applyFon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64" fontId="0" fillId="4" borderId="8" xfId="1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/>
    </xf>
    <xf numFmtId="164" fontId="0" fillId="4" borderId="6" xfId="1" applyFont="1" applyFill="1" applyBorder="1" applyAlignment="1">
      <alignment horizontal="center"/>
    </xf>
    <xf numFmtId="0" fontId="0" fillId="0" borderId="0" xfId="0" applyFill="1"/>
    <xf numFmtId="43" fontId="4" fillId="4" borderId="9" xfId="0" applyNumberFormat="1" applyFont="1" applyFill="1" applyBorder="1"/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B2" workbookViewId="0">
      <selection activeCell="P23" sqref="P23"/>
    </sheetView>
  </sheetViews>
  <sheetFormatPr defaultRowHeight="15" x14ac:dyDescent="0.25"/>
  <cols>
    <col min="1" max="1" width="16.140625" bestFit="1" customWidth="1"/>
    <col min="3" max="3" width="10.5703125" customWidth="1"/>
    <col min="6" max="6" width="11.140625" bestFit="1" customWidth="1"/>
    <col min="7" max="7" width="10.5703125" bestFit="1" customWidth="1"/>
    <col min="8" max="8" width="9.5703125" bestFit="1" customWidth="1"/>
    <col min="12" max="12" width="16.140625" bestFit="1" customWidth="1"/>
    <col min="13" max="13" width="6.28515625" bestFit="1" customWidth="1"/>
    <col min="14" max="14" width="10.5703125" bestFit="1" customWidth="1"/>
    <col min="17" max="17" width="8.28515625" customWidth="1"/>
    <col min="18" max="18" width="11.140625" bestFit="1" customWidth="1"/>
  </cols>
  <sheetData>
    <row r="1" spans="1:19" x14ac:dyDescent="0.25">
      <c r="A1" s="20" t="s">
        <v>32</v>
      </c>
      <c r="L1" s="20" t="s">
        <v>33</v>
      </c>
    </row>
    <row r="2" spans="1:19" x14ac:dyDescent="0.25">
      <c r="A2" s="2" t="s">
        <v>0</v>
      </c>
      <c r="B2" s="3" t="s">
        <v>1</v>
      </c>
      <c r="C2" s="3" t="s">
        <v>8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L2" s="2" t="s">
        <v>0</v>
      </c>
      <c r="M2" s="3" t="s">
        <v>1</v>
      </c>
      <c r="N2" s="3" t="s">
        <v>8</v>
      </c>
      <c r="O2" s="3" t="s">
        <v>2</v>
      </c>
      <c r="P2" s="3" t="s">
        <v>3</v>
      </c>
      <c r="Q2" s="3" t="s">
        <v>4</v>
      </c>
      <c r="R2" s="3" t="s">
        <v>5</v>
      </c>
      <c r="S2" s="4" t="s">
        <v>6</v>
      </c>
    </row>
    <row r="3" spans="1:19" x14ac:dyDescent="0.25">
      <c r="A3" s="54" t="s">
        <v>7</v>
      </c>
      <c r="B3" s="5" t="str">
        <f>IF(A3="Fluorescente","15",IF(A3="Incandescente","60",IF(A3="Led","10")))</f>
        <v>10</v>
      </c>
      <c r="C3" s="6">
        <v>0</v>
      </c>
      <c r="D3" s="7">
        <v>1</v>
      </c>
      <c r="E3" s="6">
        <v>30</v>
      </c>
      <c r="F3" s="5">
        <f>B3*C3*D3*E3/1000</f>
        <v>0</v>
      </c>
      <c r="G3" s="5">
        <v>0.42</v>
      </c>
      <c r="H3" s="8">
        <f>F3*G3</f>
        <v>0</v>
      </c>
      <c r="L3" s="54" t="s">
        <v>7</v>
      </c>
      <c r="M3" s="5" t="str">
        <f>IF(L3="Fluorescente","15",IF(L3="Incandescente","60",IF(L3="Led","10")))</f>
        <v>10</v>
      </c>
      <c r="N3" s="6">
        <v>0</v>
      </c>
      <c r="O3" s="7">
        <v>1</v>
      </c>
      <c r="P3" s="6">
        <v>30</v>
      </c>
      <c r="Q3" s="5">
        <f>M3*N3*O3*P3/1000</f>
        <v>0</v>
      </c>
      <c r="R3" s="5">
        <v>0.42</v>
      </c>
      <c r="S3" s="8">
        <f>Q3*R3</f>
        <v>0</v>
      </c>
    </row>
    <row r="4" spans="1:19" x14ac:dyDescent="0.25">
      <c r="A4" s="9" t="s">
        <v>19</v>
      </c>
      <c r="B4" s="10"/>
      <c r="C4" s="11" t="s">
        <v>16</v>
      </c>
      <c r="D4" s="12"/>
      <c r="E4" s="12"/>
      <c r="F4" s="12"/>
      <c r="G4" s="12"/>
      <c r="H4" s="13"/>
      <c r="L4" s="9" t="s">
        <v>19</v>
      </c>
      <c r="M4" s="10"/>
      <c r="N4" s="11" t="s">
        <v>16</v>
      </c>
      <c r="O4" s="12"/>
      <c r="P4" s="12"/>
      <c r="Q4" s="12"/>
      <c r="R4" s="12"/>
      <c r="S4" s="13"/>
    </row>
    <row r="5" spans="1:19" x14ac:dyDescent="0.25">
      <c r="A5" s="54" t="s">
        <v>9</v>
      </c>
      <c r="B5" s="5">
        <v>200</v>
      </c>
      <c r="C5" s="6">
        <v>0</v>
      </c>
      <c r="D5" s="7">
        <v>1</v>
      </c>
      <c r="E5" s="6">
        <v>30</v>
      </c>
      <c r="F5" s="5">
        <f t="shared" ref="F5:F11" si="0">B5*C5*D5*E5/1000</f>
        <v>0</v>
      </c>
      <c r="G5" s="5">
        <v>0.42</v>
      </c>
      <c r="H5" s="8">
        <f t="shared" ref="H5:H11" si="1">F5*G5</f>
        <v>0</v>
      </c>
      <c r="L5" s="54" t="s">
        <v>9</v>
      </c>
      <c r="M5" s="5">
        <v>200</v>
      </c>
      <c r="N5" s="6">
        <v>0</v>
      </c>
      <c r="O5" s="7">
        <v>1</v>
      </c>
      <c r="P5" s="6">
        <v>30</v>
      </c>
      <c r="Q5" s="5">
        <f t="shared" ref="Q5:Q11" si="2">M5*N5*O5*P5/1000</f>
        <v>0</v>
      </c>
      <c r="R5" s="5">
        <v>0.42</v>
      </c>
      <c r="S5" s="8">
        <f t="shared" ref="S5:S11" si="3">Q5*R5</f>
        <v>0</v>
      </c>
    </row>
    <row r="6" spans="1:19" x14ac:dyDescent="0.25">
      <c r="A6" s="58" t="s">
        <v>10</v>
      </c>
      <c r="B6" s="5">
        <v>100</v>
      </c>
      <c r="C6" s="6">
        <v>0</v>
      </c>
      <c r="D6" s="7">
        <v>1</v>
      </c>
      <c r="E6" s="6">
        <v>30</v>
      </c>
      <c r="F6" s="5">
        <f t="shared" si="0"/>
        <v>0</v>
      </c>
      <c r="G6" s="5">
        <v>0.42</v>
      </c>
      <c r="H6" s="8">
        <f t="shared" si="1"/>
        <v>0</v>
      </c>
      <c r="L6" s="58" t="s">
        <v>10</v>
      </c>
      <c r="M6" s="5">
        <v>100</v>
      </c>
      <c r="N6" s="6">
        <v>0</v>
      </c>
      <c r="O6" s="7">
        <v>1</v>
      </c>
      <c r="P6" s="6">
        <v>30</v>
      </c>
      <c r="Q6" s="5">
        <f t="shared" si="2"/>
        <v>0</v>
      </c>
      <c r="R6" s="5">
        <v>0.42</v>
      </c>
      <c r="S6" s="8">
        <f t="shared" si="3"/>
        <v>0</v>
      </c>
    </row>
    <row r="7" spans="1:19" x14ac:dyDescent="0.25">
      <c r="A7" s="58" t="s">
        <v>11</v>
      </c>
      <c r="B7" s="5">
        <v>120</v>
      </c>
      <c r="C7" s="6">
        <v>0</v>
      </c>
      <c r="D7" s="7">
        <v>1</v>
      </c>
      <c r="E7" s="6">
        <v>30</v>
      </c>
      <c r="F7" s="5">
        <f t="shared" si="0"/>
        <v>0</v>
      </c>
      <c r="G7" s="5">
        <v>0.42</v>
      </c>
      <c r="H7" s="8">
        <f t="shared" si="1"/>
        <v>0</v>
      </c>
      <c r="L7" s="58" t="s">
        <v>11</v>
      </c>
      <c r="M7" s="5">
        <v>120</v>
      </c>
      <c r="N7" s="6">
        <v>0</v>
      </c>
      <c r="O7" s="7">
        <v>1</v>
      </c>
      <c r="P7" s="6">
        <v>30</v>
      </c>
      <c r="Q7" s="5">
        <f t="shared" si="2"/>
        <v>0</v>
      </c>
      <c r="R7" s="5">
        <v>0.42</v>
      </c>
      <c r="S7" s="8">
        <f t="shared" si="3"/>
        <v>0</v>
      </c>
    </row>
    <row r="8" spans="1:19" x14ac:dyDescent="0.25">
      <c r="A8" s="58" t="s">
        <v>12</v>
      </c>
      <c r="B8" s="5">
        <v>1580</v>
      </c>
      <c r="C8" s="6">
        <v>0</v>
      </c>
      <c r="D8" s="7">
        <v>1</v>
      </c>
      <c r="E8" s="6">
        <v>30</v>
      </c>
      <c r="F8" s="5">
        <f t="shared" si="0"/>
        <v>0</v>
      </c>
      <c r="G8" s="5">
        <v>0.42</v>
      </c>
      <c r="H8" s="8">
        <f t="shared" si="1"/>
        <v>0</v>
      </c>
      <c r="L8" s="58" t="s">
        <v>12</v>
      </c>
      <c r="M8" s="5">
        <v>1580</v>
      </c>
      <c r="N8" s="6">
        <v>0</v>
      </c>
      <c r="O8" s="7">
        <v>1</v>
      </c>
      <c r="P8" s="6">
        <v>30</v>
      </c>
      <c r="Q8" s="5">
        <f t="shared" si="2"/>
        <v>0</v>
      </c>
      <c r="R8" s="5">
        <v>0.42</v>
      </c>
      <c r="S8" s="8">
        <f t="shared" si="3"/>
        <v>0</v>
      </c>
    </row>
    <row r="9" spans="1:19" x14ac:dyDescent="0.25">
      <c r="A9" s="58" t="s">
        <v>13</v>
      </c>
      <c r="B9" s="5">
        <v>1500</v>
      </c>
      <c r="C9" s="6">
        <v>0</v>
      </c>
      <c r="D9" s="7">
        <v>1</v>
      </c>
      <c r="E9" s="6">
        <v>30</v>
      </c>
      <c r="F9" s="5">
        <f t="shared" si="0"/>
        <v>0</v>
      </c>
      <c r="G9" s="5">
        <v>0.42</v>
      </c>
      <c r="H9" s="8">
        <f t="shared" si="1"/>
        <v>0</v>
      </c>
      <c r="L9" s="58" t="s">
        <v>13</v>
      </c>
      <c r="M9" s="5">
        <v>1500</v>
      </c>
      <c r="N9" s="6">
        <v>0</v>
      </c>
      <c r="O9" s="7">
        <v>1</v>
      </c>
      <c r="P9" s="6">
        <v>30</v>
      </c>
      <c r="Q9" s="5">
        <f t="shared" si="2"/>
        <v>0</v>
      </c>
      <c r="R9" s="5">
        <v>0.42</v>
      </c>
      <c r="S9" s="8">
        <f t="shared" si="3"/>
        <v>0</v>
      </c>
    </row>
    <row r="10" spans="1:19" x14ac:dyDescent="0.25">
      <c r="A10" s="58" t="s">
        <v>14</v>
      </c>
      <c r="B10" s="5">
        <v>200</v>
      </c>
      <c r="C10" s="6">
        <v>0</v>
      </c>
      <c r="D10" s="7">
        <v>1</v>
      </c>
      <c r="E10" s="6">
        <v>30</v>
      </c>
      <c r="F10" s="5">
        <f t="shared" si="0"/>
        <v>0</v>
      </c>
      <c r="G10" s="5">
        <v>0.42</v>
      </c>
      <c r="H10" s="8">
        <f t="shared" si="1"/>
        <v>0</v>
      </c>
      <c r="L10" s="58" t="s">
        <v>14</v>
      </c>
      <c r="M10" s="5">
        <v>200</v>
      </c>
      <c r="N10" s="6">
        <v>0</v>
      </c>
      <c r="O10" s="7">
        <v>1</v>
      </c>
      <c r="P10" s="6">
        <v>30</v>
      </c>
      <c r="Q10" s="5">
        <f t="shared" si="2"/>
        <v>0</v>
      </c>
      <c r="R10" s="5">
        <v>0.42</v>
      </c>
      <c r="S10" s="8">
        <f t="shared" si="3"/>
        <v>0</v>
      </c>
    </row>
    <row r="11" spans="1:19" x14ac:dyDescent="0.25">
      <c r="A11" s="58" t="s">
        <v>15</v>
      </c>
      <c r="B11" s="5">
        <v>130</v>
      </c>
      <c r="C11" s="6">
        <v>0</v>
      </c>
      <c r="D11" s="7">
        <v>1</v>
      </c>
      <c r="E11" s="6">
        <v>30</v>
      </c>
      <c r="F11" s="5">
        <f t="shared" si="0"/>
        <v>0</v>
      </c>
      <c r="G11" s="5">
        <v>0.42</v>
      </c>
      <c r="H11" s="8">
        <f t="shared" si="1"/>
        <v>0</v>
      </c>
      <c r="L11" s="58" t="s">
        <v>15</v>
      </c>
      <c r="M11" s="5">
        <v>130</v>
      </c>
      <c r="N11" s="6">
        <v>0</v>
      </c>
      <c r="O11" s="7">
        <v>1</v>
      </c>
      <c r="P11" s="6">
        <v>30</v>
      </c>
      <c r="Q11" s="5">
        <f t="shared" si="2"/>
        <v>0</v>
      </c>
      <c r="R11" s="5">
        <v>0.42</v>
      </c>
      <c r="S11" s="8">
        <f t="shared" si="3"/>
        <v>0</v>
      </c>
    </row>
    <row r="12" spans="1:19" x14ac:dyDescent="0.25">
      <c r="A12" s="14"/>
      <c r="B12" s="15"/>
      <c r="C12" s="15"/>
      <c r="D12" s="15"/>
      <c r="E12" s="16" t="s">
        <v>17</v>
      </c>
      <c r="F12" s="17">
        <f>F3+F5+F6+F7+F8+F9+F10+F11</f>
        <v>0</v>
      </c>
      <c r="G12" s="17">
        <v>0.42</v>
      </c>
      <c r="H12" s="18">
        <f>F12*G12</f>
        <v>0</v>
      </c>
      <c r="L12" s="14"/>
      <c r="M12" s="15"/>
      <c r="N12" s="15"/>
      <c r="O12" s="15"/>
      <c r="P12" s="16" t="s">
        <v>17</v>
      </c>
      <c r="Q12" s="17">
        <f>Q3+Q5+Q6+Q7+Q8+Q9+Q10+Q11</f>
        <v>0</v>
      </c>
      <c r="R12" s="17">
        <v>0.42</v>
      </c>
      <c r="S12" s="18">
        <f>Q12*R12</f>
        <v>0</v>
      </c>
    </row>
    <row r="14" spans="1:19" x14ac:dyDescent="0.25">
      <c r="A14" s="20" t="s">
        <v>34</v>
      </c>
      <c r="L14" s="19" t="s">
        <v>35</v>
      </c>
    </row>
    <row r="15" spans="1:19" x14ac:dyDescent="0.25">
      <c r="A15" s="2" t="s">
        <v>0</v>
      </c>
      <c r="B15" s="3" t="s">
        <v>1</v>
      </c>
      <c r="C15" s="3" t="s">
        <v>8</v>
      </c>
      <c r="D15" s="3" t="s">
        <v>2</v>
      </c>
      <c r="E15" s="3" t="s">
        <v>3</v>
      </c>
      <c r="F15" s="3" t="s">
        <v>4</v>
      </c>
      <c r="G15" s="3" t="s">
        <v>5</v>
      </c>
      <c r="H15" s="4" t="s">
        <v>6</v>
      </c>
      <c r="L15" s="2" t="s">
        <v>0</v>
      </c>
      <c r="M15" s="3" t="s">
        <v>1</v>
      </c>
      <c r="N15" s="3" t="s">
        <v>8</v>
      </c>
      <c r="O15" s="3" t="s">
        <v>2</v>
      </c>
      <c r="P15" s="3" t="s">
        <v>3</v>
      </c>
      <c r="Q15" s="3" t="s">
        <v>4</v>
      </c>
      <c r="R15" s="3" t="s">
        <v>5</v>
      </c>
      <c r="S15" s="4" t="s">
        <v>6</v>
      </c>
    </row>
    <row r="16" spans="1:19" x14ac:dyDescent="0.25">
      <c r="A16" s="54" t="s">
        <v>7</v>
      </c>
      <c r="B16" s="5" t="str">
        <f>IF(A16="Fluorescente","15",IF(A16="Incandescente","60",IF(A16="Led","10")))</f>
        <v>10</v>
      </c>
      <c r="C16" s="6">
        <v>0</v>
      </c>
      <c r="D16" s="7">
        <v>1</v>
      </c>
      <c r="E16" s="6">
        <v>30</v>
      </c>
      <c r="F16" s="5">
        <f>B16*C16*D16*E16/1000</f>
        <v>0</v>
      </c>
      <c r="G16" s="5">
        <v>0.42</v>
      </c>
      <c r="H16" s="8">
        <f>F16*G16</f>
        <v>0</v>
      </c>
      <c r="L16" s="54" t="s">
        <v>7</v>
      </c>
      <c r="M16" s="5" t="str">
        <f>IF(L16="Fluorescente","15",IF(L16="Incandescente","60",IF(L16="Led","10")))</f>
        <v>10</v>
      </c>
      <c r="N16" s="6">
        <v>0</v>
      </c>
      <c r="O16" s="7">
        <v>1</v>
      </c>
      <c r="P16" s="6">
        <v>30</v>
      </c>
      <c r="Q16" s="5">
        <f>M16*N16*O16*P16/1000</f>
        <v>0</v>
      </c>
      <c r="R16" s="5">
        <v>0.42</v>
      </c>
      <c r="S16" s="8">
        <f>Q16*R16</f>
        <v>0</v>
      </c>
    </row>
    <row r="17" spans="1:19" x14ac:dyDescent="0.25">
      <c r="A17" s="9" t="s">
        <v>19</v>
      </c>
      <c r="B17" s="10"/>
      <c r="C17" s="11" t="s">
        <v>16</v>
      </c>
      <c r="D17" s="12"/>
      <c r="E17" s="55"/>
      <c r="F17" s="12"/>
      <c r="G17" s="12"/>
      <c r="H17" s="13"/>
      <c r="L17" s="9" t="s">
        <v>19</v>
      </c>
      <c r="M17" s="10"/>
      <c r="N17" s="11" t="s">
        <v>16</v>
      </c>
      <c r="O17" s="12"/>
      <c r="P17" s="12"/>
      <c r="Q17" s="12"/>
      <c r="R17" s="12"/>
      <c r="S17" s="13"/>
    </row>
    <row r="18" spans="1:19" x14ac:dyDescent="0.25">
      <c r="A18" s="58" t="s">
        <v>9</v>
      </c>
      <c r="B18" s="5">
        <v>200</v>
      </c>
      <c r="C18" s="6">
        <v>0</v>
      </c>
      <c r="D18" s="7">
        <v>1</v>
      </c>
      <c r="E18" s="6">
        <v>30</v>
      </c>
      <c r="F18" s="5">
        <f t="shared" ref="F18:F24" si="4">B18*C18*D18*E18/1000</f>
        <v>0</v>
      </c>
      <c r="G18" s="5">
        <v>0.42</v>
      </c>
      <c r="H18" s="8">
        <f t="shared" ref="H18:H24" si="5">F18*G18</f>
        <v>0</v>
      </c>
      <c r="L18" s="58" t="s">
        <v>9</v>
      </c>
      <c r="M18" s="5">
        <v>200</v>
      </c>
      <c r="N18" s="6">
        <v>0</v>
      </c>
      <c r="O18" s="7">
        <v>1</v>
      </c>
      <c r="P18" s="6">
        <v>30</v>
      </c>
      <c r="Q18" s="5">
        <f t="shared" ref="Q18:Q24" si="6">M18*N18*O18*P18/1000</f>
        <v>0</v>
      </c>
      <c r="R18" s="5">
        <v>0.42</v>
      </c>
      <c r="S18" s="8">
        <f t="shared" ref="S18:S24" si="7">Q18*R18</f>
        <v>0</v>
      </c>
    </row>
    <row r="19" spans="1:19" x14ac:dyDescent="0.25">
      <c r="A19" s="58" t="s">
        <v>10</v>
      </c>
      <c r="B19" s="5">
        <v>100</v>
      </c>
      <c r="C19" s="6">
        <v>0</v>
      </c>
      <c r="D19" s="7">
        <v>1</v>
      </c>
      <c r="E19" s="6">
        <v>30</v>
      </c>
      <c r="F19" s="5">
        <f t="shared" si="4"/>
        <v>0</v>
      </c>
      <c r="G19" s="5">
        <v>0.42</v>
      </c>
      <c r="H19" s="8">
        <f t="shared" si="5"/>
        <v>0</v>
      </c>
      <c r="L19" s="58" t="s">
        <v>10</v>
      </c>
      <c r="M19" s="5">
        <v>100</v>
      </c>
      <c r="N19" s="6">
        <v>0</v>
      </c>
      <c r="O19" s="7">
        <v>1</v>
      </c>
      <c r="P19" s="6">
        <v>30</v>
      </c>
      <c r="Q19" s="5">
        <f t="shared" si="6"/>
        <v>0</v>
      </c>
      <c r="R19" s="5">
        <v>0.42</v>
      </c>
      <c r="S19" s="8">
        <f t="shared" si="7"/>
        <v>0</v>
      </c>
    </row>
    <row r="20" spans="1:19" x14ac:dyDescent="0.25">
      <c r="A20" s="58" t="s">
        <v>11</v>
      </c>
      <c r="B20" s="5">
        <v>120</v>
      </c>
      <c r="C20" s="6">
        <v>0</v>
      </c>
      <c r="D20" s="7">
        <v>1</v>
      </c>
      <c r="E20" s="6">
        <v>30</v>
      </c>
      <c r="F20" s="5">
        <f t="shared" si="4"/>
        <v>0</v>
      </c>
      <c r="G20" s="5">
        <v>0.42</v>
      </c>
      <c r="H20" s="8">
        <f t="shared" si="5"/>
        <v>0</v>
      </c>
      <c r="L20" s="58" t="s">
        <v>11</v>
      </c>
      <c r="M20" s="5">
        <v>120</v>
      </c>
      <c r="N20" s="6">
        <v>0</v>
      </c>
      <c r="O20" s="7">
        <v>1</v>
      </c>
      <c r="P20" s="6">
        <v>30</v>
      </c>
      <c r="Q20" s="5">
        <f t="shared" si="6"/>
        <v>0</v>
      </c>
      <c r="R20" s="5">
        <v>0.42</v>
      </c>
      <c r="S20" s="8">
        <f t="shared" si="7"/>
        <v>0</v>
      </c>
    </row>
    <row r="21" spans="1:19" x14ac:dyDescent="0.25">
      <c r="A21" s="58" t="s">
        <v>12</v>
      </c>
      <c r="B21" s="5">
        <v>1580</v>
      </c>
      <c r="C21" s="6">
        <v>0</v>
      </c>
      <c r="D21" s="7">
        <v>1</v>
      </c>
      <c r="E21" s="6">
        <v>30</v>
      </c>
      <c r="F21" s="5">
        <f t="shared" si="4"/>
        <v>0</v>
      </c>
      <c r="G21" s="5">
        <v>0.42</v>
      </c>
      <c r="H21" s="8">
        <f t="shared" si="5"/>
        <v>0</v>
      </c>
      <c r="L21" s="58" t="s">
        <v>12</v>
      </c>
      <c r="M21" s="5">
        <v>1580</v>
      </c>
      <c r="N21" s="6">
        <v>0</v>
      </c>
      <c r="O21" s="7">
        <v>1</v>
      </c>
      <c r="P21" s="6">
        <v>30</v>
      </c>
      <c r="Q21" s="5">
        <f t="shared" si="6"/>
        <v>0</v>
      </c>
      <c r="R21" s="5">
        <v>0.42</v>
      </c>
      <c r="S21" s="8">
        <f t="shared" si="7"/>
        <v>0</v>
      </c>
    </row>
    <row r="22" spans="1:19" x14ac:dyDescent="0.25">
      <c r="A22" s="58" t="s">
        <v>13</v>
      </c>
      <c r="B22" s="5">
        <v>1500</v>
      </c>
      <c r="C22" s="6">
        <v>0</v>
      </c>
      <c r="D22" s="7">
        <v>1</v>
      </c>
      <c r="E22" s="6">
        <v>30</v>
      </c>
      <c r="F22" s="5">
        <f t="shared" si="4"/>
        <v>0</v>
      </c>
      <c r="G22" s="5">
        <v>0.42</v>
      </c>
      <c r="H22" s="8">
        <f t="shared" si="5"/>
        <v>0</v>
      </c>
      <c r="L22" s="58" t="s">
        <v>13</v>
      </c>
      <c r="M22" s="5">
        <v>1500</v>
      </c>
      <c r="N22" s="6">
        <v>0</v>
      </c>
      <c r="O22" s="7">
        <v>1</v>
      </c>
      <c r="P22" s="6">
        <v>30</v>
      </c>
      <c r="Q22" s="5">
        <f t="shared" si="6"/>
        <v>0</v>
      </c>
      <c r="R22" s="5">
        <v>0.42</v>
      </c>
      <c r="S22" s="8">
        <f t="shared" si="7"/>
        <v>0</v>
      </c>
    </row>
    <row r="23" spans="1:19" x14ac:dyDescent="0.25">
      <c r="A23" s="58" t="s">
        <v>14</v>
      </c>
      <c r="B23" s="5">
        <v>200</v>
      </c>
      <c r="C23" s="6">
        <v>0</v>
      </c>
      <c r="D23" s="7">
        <v>1</v>
      </c>
      <c r="E23" s="6">
        <v>30</v>
      </c>
      <c r="F23" s="5">
        <f t="shared" si="4"/>
        <v>0</v>
      </c>
      <c r="G23" s="5">
        <v>0.42</v>
      </c>
      <c r="H23" s="8">
        <f t="shared" si="5"/>
        <v>0</v>
      </c>
      <c r="L23" s="58" t="s">
        <v>14</v>
      </c>
      <c r="M23" s="5">
        <v>200</v>
      </c>
      <c r="N23" s="6">
        <v>0</v>
      </c>
      <c r="O23" s="7">
        <v>1</v>
      </c>
      <c r="P23" s="6">
        <v>30</v>
      </c>
      <c r="Q23" s="5">
        <f t="shared" si="6"/>
        <v>0</v>
      </c>
      <c r="R23" s="5">
        <v>0.42</v>
      </c>
      <c r="S23" s="8">
        <f t="shared" si="7"/>
        <v>0</v>
      </c>
    </row>
    <row r="24" spans="1:19" x14ac:dyDescent="0.25">
      <c r="A24" s="58" t="s">
        <v>15</v>
      </c>
      <c r="B24" s="5">
        <v>130</v>
      </c>
      <c r="C24" s="6">
        <v>0</v>
      </c>
      <c r="D24" s="7">
        <v>1</v>
      </c>
      <c r="E24" s="6">
        <v>30</v>
      </c>
      <c r="F24" s="5">
        <f t="shared" si="4"/>
        <v>0</v>
      </c>
      <c r="G24" s="5">
        <v>0.42</v>
      </c>
      <c r="H24" s="8">
        <f t="shared" si="5"/>
        <v>0</v>
      </c>
      <c r="L24" s="58" t="s">
        <v>15</v>
      </c>
      <c r="M24" s="5">
        <v>130</v>
      </c>
      <c r="N24" s="6">
        <v>0</v>
      </c>
      <c r="O24" s="7">
        <v>1</v>
      </c>
      <c r="P24" s="6">
        <v>30</v>
      </c>
      <c r="Q24" s="5">
        <f t="shared" si="6"/>
        <v>0</v>
      </c>
      <c r="R24" s="5">
        <v>0.42</v>
      </c>
      <c r="S24" s="8">
        <f t="shared" si="7"/>
        <v>0</v>
      </c>
    </row>
    <row r="25" spans="1:19" x14ac:dyDescent="0.25">
      <c r="A25" s="14"/>
      <c r="B25" s="15"/>
      <c r="C25" s="15"/>
      <c r="D25" s="15"/>
      <c r="E25" s="16" t="s">
        <v>17</v>
      </c>
      <c r="F25" s="17">
        <f>F16+F18+F19+F20+F21+F22+F23+F24</f>
        <v>0</v>
      </c>
      <c r="G25" s="17">
        <v>0.42</v>
      </c>
      <c r="H25" s="18">
        <f>F25*G25</f>
        <v>0</v>
      </c>
      <c r="L25" s="14"/>
      <c r="M25" s="15"/>
      <c r="N25" s="15"/>
      <c r="O25" s="15"/>
      <c r="P25" s="16" t="s">
        <v>17</v>
      </c>
      <c r="Q25" s="17">
        <f>Q16+Q18+Q19+Q20+Q21+Q22+Q23+Q24</f>
        <v>0</v>
      </c>
      <c r="R25" s="17">
        <v>0.42</v>
      </c>
      <c r="S25" s="18">
        <f>Q25*R25</f>
        <v>0</v>
      </c>
    </row>
  </sheetData>
  <sheetProtection password="DDDD" sheet="1" objects="1" scenarios="1"/>
  <dataValidations count="6">
    <dataValidation type="list" allowBlank="1" showInputMessage="1" showErrorMessage="1" sqref="E3 E5:E11 E16 E18:E24 P3 P5:P11 P16 P18:P24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A3 A16 L3 L16" xr:uid="{00000000-0002-0000-0000-000001000000}">
      <formula1>"Led,Incandescente,Fluorescente"</formula1>
    </dataValidation>
    <dataValidation type="list" allowBlank="1" showInputMessage="1" showErrorMessage="1" sqref="N18:N24 C5:C11 C18:C24 N5:N11" xr:uid="{00000000-0002-0000-0000-000002000000}">
      <formula1>"0,1,2,3,4,5"</formula1>
    </dataValidation>
    <dataValidation type="list" allowBlank="1" showInputMessage="1" showErrorMessage="1" sqref="D4 D17 O4 O17" xr:uid="{00000000-0002-0000-0000-000003000000}">
      <formula1>"0,25,0,5,0,75,1,2,3,4,5,6,7,8,9,10,11,12,13,14,15,16,17,18,19,20,21,22,23,24"</formula1>
    </dataValidation>
    <dataValidation type="list" allowBlank="1" showInputMessage="1" showErrorMessage="1" sqref="D5:D11 D3 D18:D24 D16 O5:O11 O3 O18:O24 O16" xr:uid="{00000000-0002-0000-0000-000004000000}">
      <mc:AlternateContent xmlns:x12ac="http://schemas.microsoft.com/office/spreadsheetml/2011/1/ac" xmlns:mc="http://schemas.openxmlformats.org/markup-compatibility/2006">
        <mc:Choice Requires="x12ac">
          <x12ac:list>"0,25","0,5","0,75",1,2,3,4,5,6,7,8,9,10,11,12,13,14,15,16,17,18,19,20,21,22,23,24</x12ac:list>
        </mc:Choice>
        <mc:Fallback>
          <formula1>"0,25,0,5,0,75,1,2,3,4,5,6,7,8,9,10,11,12,13,14,15,16,17,18,19,20,21,22,23,24"</formula1>
        </mc:Fallback>
      </mc:AlternateContent>
    </dataValidation>
    <dataValidation type="list" allowBlank="1" showInputMessage="1" showErrorMessage="1" sqref="C16 C3 N3 N16" xr:uid="{00000000-0002-0000-0000-000005000000}">
      <formula1>"0,1,2,3,4,5,6,7,8,9,10"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topLeftCell="B1" workbookViewId="0">
      <selection activeCell="N13" sqref="N13"/>
    </sheetView>
  </sheetViews>
  <sheetFormatPr defaultRowHeight="15" x14ac:dyDescent="0.25"/>
  <cols>
    <col min="1" max="1" width="12.7109375" customWidth="1"/>
    <col min="2" max="2" width="6.28515625" bestFit="1" customWidth="1"/>
    <col min="3" max="3" width="10.5703125" bestFit="1" customWidth="1"/>
    <col min="6" max="6" width="5.7109375" bestFit="1" customWidth="1"/>
    <col min="7" max="7" width="11.140625" bestFit="1" customWidth="1"/>
    <col min="8" max="8" width="10.5703125" bestFit="1" customWidth="1"/>
    <col min="12" max="12" width="12.7109375" customWidth="1"/>
    <col min="14" max="14" width="10.5703125" bestFit="1" customWidth="1"/>
    <col min="19" max="19" width="9.5703125" bestFit="1" customWidth="1"/>
  </cols>
  <sheetData>
    <row r="1" spans="1:19" x14ac:dyDescent="0.25">
      <c r="A1" s="22" t="s">
        <v>36</v>
      </c>
      <c r="L1" s="21" t="s">
        <v>37</v>
      </c>
    </row>
    <row r="2" spans="1:19" x14ac:dyDescent="0.25">
      <c r="A2" s="2" t="s">
        <v>0</v>
      </c>
      <c r="B2" s="3" t="s">
        <v>1</v>
      </c>
      <c r="C2" s="3" t="s">
        <v>8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L2" s="2" t="s">
        <v>0</v>
      </c>
      <c r="M2" s="3" t="s">
        <v>1</v>
      </c>
      <c r="N2" s="3" t="s">
        <v>8</v>
      </c>
      <c r="O2" s="3" t="s">
        <v>2</v>
      </c>
      <c r="P2" s="3" t="s">
        <v>3</v>
      </c>
      <c r="Q2" s="3" t="s">
        <v>4</v>
      </c>
      <c r="R2" s="3" t="s">
        <v>5</v>
      </c>
      <c r="S2" s="4" t="s">
        <v>6</v>
      </c>
    </row>
    <row r="3" spans="1:19" x14ac:dyDescent="0.25">
      <c r="A3" s="54" t="s">
        <v>7</v>
      </c>
      <c r="B3" s="5" t="str">
        <f>IF(A3="Fluorescente","15",IF(A3="Incandescente","60",IF(A3="Led","10")))</f>
        <v>10</v>
      </c>
      <c r="C3" s="6">
        <v>0</v>
      </c>
      <c r="D3" s="7">
        <v>1</v>
      </c>
      <c r="E3" s="6">
        <v>30</v>
      </c>
      <c r="F3" s="23">
        <f>B3*C3*D3*E3/1000</f>
        <v>0</v>
      </c>
      <c r="G3" s="23">
        <v>0.42</v>
      </c>
      <c r="H3" s="24">
        <f>F3*G3</f>
        <v>0</v>
      </c>
      <c r="L3" s="54" t="s">
        <v>7</v>
      </c>
      <c r="M3" s="5" t="str">
        <f>IF(L3="Fluorescente","15",IF(L3="Incandescente","60",IF(L3="Led","10")))</f>
        <v>10</v>
      </c>
      <c r="N3" s="6">
        <v>0</v>
      </c>
      <c r="O3" s="7">
        <v>1</v>
      </c>
      <c r="P3" s="6">
        <v>30</v>
      </c>
      <c r="Q3" s="23">
        <f>M3*N3*O3*P3/1000</f>
        <v>0</v>
      </c>
      <c r="R3" s="23">
        <v>0.42</v>
      </c>
      <c r="S3" s="24">
        <f>Q3*R3</f>
        <v>0</v>
      </c>
    </row>
    <row r="4" spans="1:19" x14ac:dyDescent="0.25">
      <c r="A4" s="9" t="s">
        <v>18</v>
      </c>
      <c r="B4" s="12"/>
      <c r="C4" s="11" t="s">
        <v>16</v>
      </c>
      <c r="D4" s="25"/>
      <c r="E4" s="12"/>
      <c r="F4" s="10"/>
      <c r="G4" s="10"/>
      <c r="H4" s="26"/>
      <c r="L4" s="9" t="s">
        <v>18</v>
      </c>
      <c r="M4" s="12"/>
      <c r="N4" s="11" t="s">
        <v>16</v>
      </c>
      <c r="O4" s="25"/>
      <c r="P4" s="12"/>
      <c r="Q4" s="10"/>
      <c r="R4" s="10"/>
      <c r="S4" s="26"/>
    </row>
    <row r="5" spans="1:19" x14ac:dyDescent="0.25">
      <c r="A5" s="58" t="s">
        <v>20</v>
      </c>
      <c r="B5" s="5">
        <v>5500</v>
      </c>
      <c r="C5" s="6">
        <v>0</v>
      </c>
      <c r="D5" s="7">
        <v>1</v>
      </c>
      <c r="E5" s="6">
        <v>30</v>
      </c>
      <c r="F5" s="23">
        <f t="shared" ref="F5:F7" si="0">B5*C5*D5*E5/1000</f>
        <v>0</v>
      </c>
      <c r="G5" s="23">
        <v>0.42</v>
      </c>
      <c r="H5" s="24">
        <f>F5*G5</f>
        <v>0</v>
      </c>
      <c r="L5" s="58" t="s">
        <v>20</v>
      </c>
      <c r="M5" s="5">
        <v>5500</v>
      </c>
      <c r="N5" s="6">
        <v>0</v>
      </c>
      <c r="O5" s="7">
        <v>1</v>
      </c>
      <c r="P5" s="6">
        <v>30</v>
      </c>
      <c r="Q5" s="23">
        <f t="shared" ref="Q5:Q7" si="1">M5*N5*O5*P5/1000</f>
        <v>0</v>
      </c>
      <c r="R5" s="23">
        <v>0.42</v>
      </c>
      <c r="S5" s="24">
        <f>Q5*R5</f>
        <v>0</v>
      </c>
    </row>
    <row r="6" spans="1:19" x14ac:dyDescent="0.25">
      <c r="A6" s="58" t="s">
        <v>21</v>
      </c>
      <c r="B6" s="5">
        <v>1000</v>
      </c>
      <c r="C6" s="6">
        <v>0</v>
      </c>
      <c r="D6" s="7">
        <v>1</v>
      </c>
      <c r="E6" s="6">
        <v>30</v>
      </c>
      <c r="F6" s="23">
        <f t="shared" si="0"/>
        <v>0</v>
      </c>
      <c r="G6" s="23">
        <v>0.42</v>
      </c>
      <c r="H6" s="24">
        <f t="shared" ref="H6:H7" si="2">F6*G6</f>
        <v>0</v>
      </c>
      <c r="L6" s="58" t="s">
        <v>21</v>
      </c>
      <c r="M6" s="5">
        <v>1000</v>
      </c>
      <c r="N6" s="6">
        <v>0</v>
      </c>
      <c r="O6" s="7">
        <v>1</v>
      </c>
      <c r="P6" s="6">
        <v>30</v>
      </c>
      <c r="Q6" s="23">
        <f t="shared" si="1"/>
        <v>0</v>
      </c>
      <c r="R6" s="23">
        <v>0.42</v>
      </c>
      <c r="S6" s="24">
        <f t="shared" ref="S6:S7" si="3">Q6*R6</f>
        <v>0</v>
      </c>
    </row>
    <row r="7" spans="1:19" x14ac:dyDescent="0.25">
      <c r="A7" s="58" t="s">
        <v>22</v>
      </c>
      <c r="B7" s="5">
        <v>60</v>
      </c>
      <c r="C7" s="6">
        <v>0</v>
      </c>
      <c r="D7" s="7">
        <v>1</v>
      </c>
      <c r="E7" s="6">
        <v>30</v>
      </c>
      <c r="F7" s="23">
        <f t="shared" si="0"/>
        <v>0</v>
      </c>
      <c r="G7" s="23">
        <v>0.42</v>
      </c>
      <c r="H7" s="24">
        <f t="shared" si="2"/>
        <v>0</v>
      </c>
      <c r="L7" s="58" t="s">
        <v>22</v>
      </c>
      <c r="M7" s="5">
        <v>60</v>
      </c>
      <c r="N7" s="6">
        <v>0</v>
      </c>
      <c r="O7" s="7">
        <v>1</v>
      </c>
      <c r="P7" s="6">
        <v>30</v>
      </c>
      <c r="Q7" s="23">
        <f t="shared" si="1"/>
        <v>0</v>
      </c>
      <c r="R7" s="23">
        <v>0.42</v>
      </c>
      <c r="S7" s="24">
        <f t="shared" si="3"/>
        <v>0</v>
      </c>
    </row>
    <row r="8" spans="1:19" x14ac:dyDescent="0.25">
      <c r="A8" s="14"/>
      <c r="B8" s="15"/>
      <c r="C8" s="15"/>
      <c r="D8" s="15"/>
      <c r="E8" s="16" t="s">
        <v>17</v>
      </c>
      <c r="F8" s="27">
        <f>F3+F5+F6+F7</f>
        <v>0</v>
      </c>
      <c r="G8" s="27">
        <v>0.42</v>
      </c>
      <c r="H8" s="28">
        <f>F8*G8</f>
        <v>0</v>
      </c>
      <c r="L8" s="14"/>
      <c r="M8" s="15"/>
      <c r="N8" s="56"/>
      <c r="O8" s="56"/>
      <c r="P8" s="57" t="s">
        <v>17</v>
      </c>
      <c r="Q8" s="27">
        <f>Q3+Q5+Q6+Q7</f>
        <v>0</v>
      </c>
      <c r="R8" s="27">
        <v>0.42</v>
      </c>
      <c r="S8" s="28">
        <f>Q8*R8</f>
        <v>0</v>
      </c>
    </row>
    <row r="11" spans="1:19" x14ac:dyDescent="0.25">
      <c r="A11" s="1" t="s">
        <v>39</v>
      </c>
      <c r="L11" s="21" t="s">
        <v>38</v>
      </c>
    </row>
    <row r="12" spans="1:19" x14ac:dyDescent="0.25">
      <c r="A12" s="2" t="s">
        <v>0</v>
      </c>
      <c r="B12" s="3" t="s">
        <v>1</v>
      </c>
      <c r="C12" s="3" t="s">
        <v>8</v>
      </c>
      <c r="D12" s="3" t="s">
        <v>2</v>
      </c>
      <c r="E12" s="3" t="s">
        <v>3</v>
      </c>
      <c r="F12" s="3" t="s">
        <v>4</v>
      </c>
      <c r="G12" s="3" t="s">
        <v>5</v>
      </c>
      <c r="H12" s="4" t="s">
        <v>6</v>
      </c>
      <c r="L12" s="2" t="s">
        <v>0</v>
      </c>
      <c r="M12" s="3" t="s">
        <v>1</v>
      </c>
      <c r="N12" s="3" t="s">
        <v>8</v>
      </c>
      <c r="O12" s="3" t="s">
        <v>2</v>
      </c>
      <c r="P12" s="3" t="s">
        <v>3</v>
      </c>
      <c r="Q12" s="3" t="s">
        <v>4</v>
      </c>
      <c r="R12" s="3" t="s">
        <v>5</v>
      </c>
      <c r="S12" s="4" t="s">
        <v>6</v>
      </c>
    </row>
    <row r="13" spans="1:19" x14ac:dyDescent="0.25">
      <c r="A13" s="54" t="s">
        <v>7</v>
      </c>
      <c r="B13" s="5" t="str">
        <f>IF(A13="Fluorescente","15",IF(A13="Incandescente","60",IF(A13="Led","10")))</f>
        <v>10</v>
      </c>
      <c r="C13" s="6">
        <v>0</v>
      </c>
      <c r="D13" s="7">
        <v>1</v>
      </c>
      <c r="E13" s="6">
        <v>30</v>
      </c>
      <c r="F13" s="23">
        <f>B13*C13*D13*E13/1000</f>
        <v>0</v>
      </c>
      <c r="G13" s="23">
        <v>0.42</v>
      </c>
      <c r="H13" s="24">
        <f>F13*G13</f>
        <v>0</v>
      </c>
      <c r="L13" s="54" t="s">
        <v>7</v>
      </c>
      <c r="M13" s="5" t="str">
        <f>IF(L13="Fluorescente","15",IF(L13="Incandescente","60",IF(L13="Led","10")))</f>
        <v>10</v>
      </c>
      <c r="N13" s="6">
        <v>0</v>
      </c>
      <c r="O13" s="7">
        <v>1</v>
      </c>
      <c r="P13" s="6">
        <v>30</v>
      </c>
      <c r="Q13" s="23">
        <f>M13*N13*O13*P13/1000</f>
        <v>0</v>
      </c>
      <c r="R13" s="23">
        <v>0.42</v>
      </c>
      <c r="S13" s="24">
        <f>Q13*R13</f>
        <v>0</v>
      </c>
    </row>
    <row r="14" spans="1:19" x14ac:dyDescent="0.25">
      <c r="A14" s="9" t="s">
        <v>18</v>
      </c>
      <c r="B14" s="12"/>
      <c r="C14" s="11" t="s">
        <v>16</v>
      </c>
      <c r="D14" s="25"/>
      <c r="E14" s="12"/>
      <c r="F14" s="10"/>
      <c r="G14" s="10"/>
      <c r="H14" s="26"/>
      <c r="L14" s="9" t="s">
        <v>18</v>
      </c>
      <c r="M14" s="12"/>
      <c r="N14" s="11" t="s">
        <v>16</v>
      </c>
      <c r="O14" s="25"/>
      <c r="P14" s="12"/>
      <c r="Q14" s="10"/>
      <c r="R14" s="10"/>
      <c r="S14" s="26"/>
    </row>
    <row r="15" spans="1:19" x14ac:dyDescent="0.25">
      <c r="A15" s="58" t="s">
        <v>20</v>
      </c>
      <c r="B15" s="5">
        <v>5500</v>
      </c>
      <c r="C15" s="6">
        <v>0</v>
      </c>
      <c r="D15" s="7">
        <v>1</v>
      </c>
      <c r="E15" s="6">
        <v>30</v>
      </c>
      <c r="F15" s="23">
        <f t="shared" ref="F15:F17" si="4">B15*C15*D15*E15/1000</f>
        <v>0</v>
      </c>
      <c r="G15" s="23">
        <v>0.42</v>
      </c>
      <c r="H15" s="24">
        <f>F15*G15</f>
        <v>0</v>
      </c>
      <c r="L15" s="58" t="s">
        <v>20</v>
      </c>
      <c r="M15" s="5">
        <v>5500</v>
      </c>
      <c r="N15" s="6">
        <v>0</v>
      </c>
      <c r="O15" s="7">
        <v>1</v>
      </c>
      <c r="P15" s="6">
        <v>30</v>
      </c>
      <c r="Q15" s="23">
        <f t="shared" ref="Q15:Q17" si="5">M15*N15*O15*P15/1000</f>
        <v>0</v>
      </c>
      <c r="R15" s="23">
        <v>0.42</v>
      </c>
      <c r="S15" s="24">
        <f>Q15*R15</f>
        <v>0</v>
      </c>
    </row>
    <row r="16" spans="1:19" x14ac:dyDescent="0.25">
      <c r="A16" s="58" t="s">
        <v>21</v>
      </c>
      <c r="B16" s="5">
        <v>1000</v>
      </c>
      <c r="C16" s="6">
        <v>0</v>
      </c>
      <c r="D16" s="7">
        <v>1</v>
      </c>
      <c r="E16" s="6">
        <v>30</v>
      </c>
      <c r="F16" s="23">
        <f t="shared" si="4"/>
        <v>0</v>
      </c>
      <c r="G16" s="23">
        <v>0.42</v>
      </c>
      <c r="H16" s="24">
        <f t="shared" ref="H16:H17" si="6">F16*G16</f>
        <v>0</v>
      </c>
      <c r="L16" s="58" t="s">
        <v>21</v>
      </c>
      <c r="M16" s="5">
        <v>1000</v>
      </c>
      <c r="N16" s="6">
        <v>0</v>
      </c>
      <c r="O16" s="7">
        <v>1</v>
      </c>
      <c r="P16" s="6">
        <v>30</v>
      </c>
      <c r="Q16" s="23">
        <f t="shared" si="5"/>
        <v>0</v>
      </c>
      <c r="R16" s="23">
        <v>0.42</v>
      </c>
      <c r="S16" s="24">
        <f t="shared" ref="S16:S17" si="7">Q16*R16</f>
        <v>0</v>
      </c>
    </row>
    <row r="17" spans="1:19" x14ac:dyDescent="0.25">
      <c r="A17" s="58" t="s">
        <v>22</v>
      </c>
      <c r="B17" s="5">
        <v>60</v>
      </c>
      <c r="C17" s="6">
        <v>0</v>
      </c>
      <c r="D17" s="7">
        <v>1</v>
      </c>
      <c r="E17" s="6">
        <v>30</v>
      </c>
      <c r="F17" s="23">
        <f t="shared" si="4"/>
        <v>0</v>
      </c>
      <c r="G17" s="23">
        <v>0.42</v>
      </c>
      <c r="H17" s="24">
        <f t="shared" si="6"/>
        <v>0</v>
      </c>
      <c r="L17" s="58" t="s">
        <v>22</v>
      </c>
      <c r="M17" s="5">
        <v>60</v>
      </c>
      <c r="N17" s="6">
        <v>0</v>
      </c>
      <c r="O17" s="7">
        <v>1</v>
      </c>
      <c r="P17" s="6">
        <v>30</v>
      </c>
      <c r="Q17" s="23">
        <f t="shared" si="5"/>
        <v>0</v>
      </c>
      <c r="R17" s="23">
        <v>0.42</v>
      </c>
      <c r="S17" s="24">
        <f t="shared" si="7"/>
        <v>0</v>
      </c>
    </row>
    <row r="18" spans="1:19" x14ac:dyDescent="0.25">
      <c r="A18" s="14"/>
      <c r="B18" s="15"/>
      <c r="C18" s="15"/>
      <c r="D18" s="15"/>
      <c r="E18" s="16" t="s">
        <v>17</v>
      </c>
      <c r="F18" s="27">
        <f>F13+F15+F16+F17</f>
        <v>0</v>
      </c>
      <c r="G18" s="27">
        <v>0.42</v>
      </c>
      <c r="H18" s="28">
        <f>F18*G18</f>
        <v>0</v>
      </c>
      <c r="L18" s="14"/>
      <c r="M18" s="15"/>
      <c r="N18" s="15"/>
      <c r="O18" s="15"/>
      <c r="P18" s="16" t="s">
        <v>17</v>
      </c>
      <c r="Q18" s="27">
        <f>Q13+Q15+Q16+Q17</f>
        <v>0</v>
      </c>
      <c r="R18" s="27">
        <v>0.42</v>
      </c>
      <c r="S18" s="28">
        <f>Q18*R18</f>
        <v>0</v>
      </c>
    </row>
  </sheetData>
  <sheetProtection password="DDDD" sheet="1" objects="1" scenarios="1"/>
  <dataValidations count="5">
    <dataValidation type="list" allowBlank="1" showInputMessage="1" showErrorMessage="1" sqref="C5:C7 C15:C17 N5:N7 N15:N17" xr:uid="{00000000-0002-0000-0100-000000000000}">
      <formula1>"0,1,2,3,4,5"</formula1>
    </dataValidation>
    <dataValidation type="list" allowBlank="1" showInputMessage="1" showErrorMessage="1" sqref="A3 A13 L3 L13" xr:uid="{00000000-0002-0000-0100-000001000000}">
      <formula1>"Led,Incandescente,Fluorescente"</formula1>
    </dataValidation>
    <dataValidation type="list" allowBlank="1" showInputMessage="1" showErrorMessage="1" sqref="E3 E5:E7 E13 E15:E17 P3 P5:P7 P13 P15:P17" xr:uid="{00000000-0002-0000-0100-000002000000}">
      <formula1>"1,2,3,4,5,6,7,8,9,10,11,12,13,14,15,16,17,18,19,20,21,22,23,24,25,26,27,28,29,30,31"</formula1>
    </dataValidation>
    <dataValidation type="list" allowBlank="1" showInputMessage="1" showErrorMessage="1" sqref="D3 D5:D7 D13 D15:D17 O3 O5:O7 O13 O15:O17" xr:uid="{00000000-0002-0000-0100-000003000000}">
      <mc:AlternateContent xmlns:x12ac="http://schemas.microsoft.com/office/spreadsheetml/2011/1/ac" xmlns:mc="http://schemas.openxmlformats.org/markup-compatibility/2006">
        <mc:Choice Requires="x12ac">
          <x12ac:list>"0,25","0,5","0,75",1,2,3,4,5,6,7,8,9,10,11,12,13,14,15,16,17,18,19,20,21,22,23,24</x12ac:list>
        </mc:Choice>
        <mc:Fallback>
          <formula1>"0,25,0,5,0,75,1,2,3,4,5,6,7,8,9,10,11,12,13,14,15,16,17,18,19,20,21,22,23,24"</formula1>
        </mc:Fallback>
      </mc:AlternateContent>
    </dataValidation>
    <dataValidation type="list" allowBlank="1" showInputMessage="1" showErrorMessage="1" sqref="N13 C13 C3 N3" xr:uid="{00000000-0002-0000-0100-000004000000}">
      <formula1>"0,1,2,3,4,5,6,7,8,9,10"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workbookViewId="0">
      <selection activeCell="D13" sqref="D13"/>
    </sheetView>
  </sheetViews>
  <sheetFormatPr defaultRowHeight="15" x14ac:dyDescent="0.25"/>
  <cols>
    <col min="1" max="1" width="20.140625" bestFit="1" customWidth="1"/>
    <col min="2" max="2" width="6.140625" bestFit="1" customWidth="1"/>
    <col min="3" max="3" width="10.5703125" bestFit="1" customWidth="1"/>
    <col min="4" max="4" width="6" bestFit="1" customWidth="1"/>
    <col min="5" max="5" width="5.42578125" bestFit="1" customWidth="1"/>
    <col min="6" max="6" width="8" bestFit="1" customWidth="1"/>
    <col min="7" max="7" width="10.5703125" bestFit="1" customWidth="1"/>
    <col min="8" max="8" width="9.5703125" bestFit="1" customWidth="1"/>
  </cols>
  <sheetData>
    <row r="1" spans="1:8" x14ac:dyDescent="0.25">
      <c r="A1" s="21" t="s">
        <v>40</v>
      </c>
    </row>
    <row r="2" spans="1:8" x14ac:dyDescent="0.25">
      <c r="A2" s="2" t="s">
        <v>0</v>
      </c>
      <c r="B2" s="3" t="s">
        <v>1</v>
      </c>
      <c r="C2" s="3" t="s">
        <v>8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8" x14ac:dyDescent="0.25">
      <c r="A3" s="54" t="s">
        <v>7</v>
      </c>
      <c r="B3" s="29" t="str">
        <f>IF(A3="Fluorescente","15",IF(A3="Incandescente","60",IF(A3="Led","10")))</f>
        <v>10</v>
      </c>
      <c r="C3" s="6">
        <v>0</v>
      </c>
      <c r="D3" s="7">
        <v>1</v>
      </c>
      <c r="E3" s="6">
        <v>30</v>
      </c>
      <c r="F3" s="23">
        <f>B3*C3*D3*E3/1000</f>
        <v>0</v>
      </c>
      <c r="G3" s="23">
        <v>0.42</v>
      </c>
      <c r="H3" s="24">
        <f>F3*G3</f>
        <v>0</v>
      </c>
    </row>
    <row r="4" spans="1:8" x14ac:dyDescent="0.25">
      <c r="A4" s="9" t="s">
        <v>18</v>
      </c>
      <c r="B4" s="30"/>
      <c r="C4" s="11" t="s">
        <v>16</v>
      </c>
      <c r="D4" s="25"/>
      <c r="E4" s="12"/>
      <c r="F4" s="10"/>
      <c r="G4" s="10"/>
      <c r="H4" s="31"/>
    </row>
    <row r="5" spans="1:8" x14ac:dyDescent="0.25">
      <c r="A5" s="58" t="s">
        <v>25</v>
      </c>
      <c r="B5" s="29">
        <v>2000</v>
      </c>
      <c r="C5" s="6">
        <v>0</v>
      </c>
      <c r="D5" s="7">
        <v>1</v>
      </c>
      <c r="E5" s="6">
        <v>30</v>
      </c>
      <c r="F5" s="23">
        <f>B5*C5*D5*E5/1000</f>
        <v>0</v>
      </c>
      <c r="G5" s="32">
        <v>0.42</v>
      </c>
      <c r="H5" s="24">
        <f>F5*G5</f>
        <v>0</v>
      </c>
    </row>
    <row r="6" spans="1:8" x14ac:dyDescent="0.25">
      <c r="A6" s="54" t="s">
        <v>45</v>
      </c>
      <c r="B6" s="29" t="str">
        <f>IF(A6="Forno Elétrico pequeno","1500","4500")</f>
        <v>1500</v>
      </c>
      <c r="C6" s="6">
        <v>0</v>
      </c>
      <c r="D6" s="7">
        <v>1</v>
      </c>
      <c r="E6" s="6">
        <v>30</v>
      </c>
      <c r="F6" s="23">
        <f>B6*C6*D6*E6/1000</f>
        <v>0</v>
      </c>
      <c r="G6" s="32">
        <v>0.42</v>
      </c>
      <c r="H6" s="24">
        <f>F6*G6</f>
        <v>0</v>
      </c>
    </row>
    <row r="7" spans="1:8" x14ac:dyDescent="0.25">
      <c r="A7" s="58" t="s">
        <v>26</v>
      </c>
      <c r="B7" s="29">
        <v>215</v>
      </c>
      <c r="C7" s="6">
        <v>0</v>
      </c>
      <c r="D7" s="7">
        <v>1</v>
      </c>
      <c r="E7" s="6">
        <v>30</v>
      </c>
      <c r="F7" s="23">
        <f>B7*C7*D7*E7/1000</f>
        <v>0</v>
      </c>
      <c r="G7" s="32">
        <v>0.42</v>
      </c>
      <c r="H7" s="24">
        <f>F7*G7</f>
        <v>0</v>
      </c>
    </row>
    <row r="8" spans="1:8" x14ac:dyDescent="0.25">
      <c r="A8" s="54" t="s">
        <v>43</v>
      </c>
      <c r="B8" s="29"/>
      <c r="C8" s="6">
        <v>0</v>
      </c>
      <c r="D8" s="55"/>
      <c r="E8" s="55"/>
      <c r="F8" s="23">
        <f>IF(A8="Geladeira 1 porta","25,2",IF(A8="Geladeira 1 porta FF","39,6",IF(A8="Geladeira 2 portas","48,24",IF(A8="Geladeira 2 portas FF","56,88"))))*C8</f>
        <v>0</v>
      </c>
      <c r="G8" s="32">
        <v>0.42</v>
      </c>
      <c r="H8" s="24">
        <f>F8*G8</f>
        <v>0</v>
      </c>
    </row>
    <row r="9" spans="1:8" x14ac:dyDescent="0.25">
      <c r="A9" s="33"/>
      <c r="B9" s="34"/>
      <c r="C9" s="34"/>
      <c r="D9" s="34"/>
      <c r="E9" s="16" t="s">
        <v>17</v>
      </c>
      <c r="F9" s="35">
        <f>F5+F6++F7+F8</f>
        <v>0</v>
      </c>
      <c r="G9" s="36">
        <v>0.42</v>
      </c>
      <c r="H9" s="37">
        <f>H5+H6+H7+H8</f>
        <v>0</v>
      </c>
    </row>
  </sheetData>
  <sheetProtection password="DDDD" sheet="1" objects="1" scenarios="1"/>
  <dataValidations count="8">
    <dataValidation type="list" allowBlank="1" showInputMessage="1" showErrorMessage="1" sqref="D8" xr:uid="{00000000-0002-0000-0200-000000000000}">
      <formula1>"0,25,0,5,0,75,1"</formula1>
    </dataValidation>
    <dataValidation type="list" allowBlank="1" showInputMessage="1" showErrorMessage="1" sqref="E5:E8 E3" xr:uid="{00000000-0002-0000-0200-000001000000}">
      <formula1>"1,2,3,4,5,6,7,8,9,10,11,12,13,14,15,16,17,18,19,20,21,22,23,24,25,26,27,28,29,30,31"</formula1>
    </dataValidation>
    <dataValidation type="list" allowBlank="1" showInputMessage="1" showErrorMessage="1" sqref="C5:C8" xr:uid="{00000000-0002-0000-0200-000002000000}">
      <formula1>"0,1,2,3,4,5"</formula1>
    </dataValidation>
    <dataValidation type="list" allowBlank="1" showInputMessage="1" showErrorMessage="1" sqref="A6" xr:uid="{00000000-0002-0000-0200-000003000000}">
      <formula1>"Forno Elétrico pequeno, Forno Elétrico grande"</formula1>
    </dataValidation>
    <dataValidation type="list" allowBlank="1" showInputMessage="1" showErrorMessage="1" sqref="A8" xr:uid="{00000000-0002-0000-0200-000004000000}">
      <formula1>"Geladeira 1 porta, Geladeira 1 porta FF, Geladeira 2 portas, Geladeira 2 portas FF"</formula1>
    </dataValidation>
    <dataValidation type="list" allowBlank="1" showInputMessage="1" showErrorMessage="1" sqref="A3" xr:uid="{00000000-0002-0000-0200-000005000000}">
      <formula1>"Led,Incandescente,Fluorescente"</formula1>
    </dataValidation>
    <dataValidation type="list" allowBlank="1" showInputMessage="1" showErrorMessage="1" sqref="D3:D7" xr:uid="{00000000-0002-0000-0200-000006000000}">
      <mc:AlternateContent xmlns:x12ac="http://schemas.microsoft.com/office/spreadsheetml/2011/1/ac" xmlns:mc="http://schemas.openxmlformats.org/markup-compatibility/2006">
        <mc:Choice Requires="x12ac">
          <x12ac:list>"0,25","0,5","0,75",1,2,3,4,5,6,7,8,9,10,11,12,13,14,15,16,17,18,19,20,21,22,23,24</x12ac:list>
        </mc:Choice>
        <mc:Fallback>
          <formula1>"0,25,0,5,0,75,1,2,3,4,5,6,7,8,9,10,11,12,13,14,15,16,17,18,19,20,21,22,23,24"</formula1>
        </mc:Fallback>
      </mc:AlternateContent>
    </dataValidation>
    <dataValidation type="list" allowBlank="1" showInputMessage="1" showErrorMessage="1" sqref="C3" xr:uid="{00000000-0002-0000-0200-000007000000}">
      <formula1>"0,1,2,3,4,5,6,7,8,9,10"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workbookViewId="0">
      <selection activeCell="O7" sqref="O7"/>
    </sheetView>
  </sheetViews>
  <sheetFormatPr defaultRowHeight="15" x14ac:dyDescent="0.25"/>
  <cols>
    <col min="1" max="1" width="16.140625" bestFit="1" customWidth="1"/>
    <col min="2" max="2" width="6.28515625" bestFit="1" customWidth="1"/>
    <col min="3" max="3" width="10.5703125" bestFit="1" customWidth="1"/>
    <col min="7" max="7" width="11.140625" bestFit="1" customWidth="1"/>
    <col min="8" max="8" width="9.5703125" bestFit="1" customWidth="1"/>
    <col min="11" max="11" width="16.140625" bestFit="1" customWidth="1"/>
    <col min="13" max="13" width="10.5703125" bestFit="1" customWidth="1"/>
    <col min="17" max="17" width="11.140625" bestFit="1" customWidth="1"/>
  </cols>
  <sheetData>
    <row r="1" spans="1:18" x14ac:dyDescent="0.25">
      <c r="A1" s="21" t="s">
        <v>42</v>
      </c>
      <c r="K1" s="21" t="s">
        <v>41</v>
      </c>
    </row>
    <row r="2" spans="1:18" x14ac:dyDescent="0.25">
      <c r="A2" s="2" t="s">
        <v>0</v>
      </c>
      <c r="B2" s="3" t="s">
        <v>1</v>
      </c>
      <c r="C2" s="3" t="s">
        <v>8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K2" s="2" t="s">
        <v>0</v>
      </c>
      <c r="L2" s="3" t="s">
        <v>1</v>
      </c>
      <c r="M2" s="3" t="s">
        <v>8</v>
      </c>
      <c r="N2" s="3" t="s">
        <v>2</v>
      </c>
      <c r="O2" s="3" t="s">
        <v>3</v>
      </c>
      <c r="P2" s="3" t="s">
        <v>4</v>
      </c>
      <c r="Q2" s="3" t="s">
        <v>5</v>
      </c>
      <c r="R2" s="4" t="s">
        <v>6</v>
      </c>
    </row>
    <row r="3" spans="1:18" x14ac:dyDescent="0.25">
      <c r="A3" s="54" t="s">
        <v>7</v>
      </c>
      <c r="B3" s="38" t="str">
        <f>IF(A3="Fluorescente","15",IF(A3="Incandescente","60",IF(A3="Led","10")))</f>
        <v>10</v>
      </c>
      <c r="C3" s="6">
        <v>0</v>
      </c>
      <c r="D3" s="7">
        <v>1</v>
      </c>
      <c r="E3" s="6">
        <v>30</v>
      </c>
      <c r="F3" s="23">
        <f>B3*C3*D3*E3/1000</f>
        <v>0</v>
      </c>
      <c r="G3" s="23">
        <v>0.42</v>
      </c>
      <c r="H3" s="24">
        <f>F3*G3</f>
        <v>0</v>
      </c>
      <c r="K3" s="54" t="s">
        <v>7</v>
      </c>
      <c r="L3" s="38" t="str">
        <f>IF(K3="Fluorescente","15",IF(K3="Incandescente","60",IF(K3="Led","10")))</f>
        <v>10</v>
      </c>
      <c r="M3" s="6">
        <v>0</v>
      </c>
      <c r="N3" s="7">
        <v>1</v>
      </c>
      <c r="O3" s="6">
        <v>30</v>
      </c>
      <c r="P3" s="23">
        <f>L3*M3*N3*O3/1000</f>
        <v>0</v>
      </c>
      <c r="Q3" s="23">
        <v>0.42</v>
      </c>
      <c r="R3" s="24">
        <f>P3*Q3</f>
        <v>0</v>
      </c>
    </row>
    <row r="4" spans="1:18" x14ac:dyDescent="0.25">
      <c r="A4" s="9" t="s">
        <v>18</v>
      </c>
      <c r="B4" s="39"/>
      <c r="C4" s="40" t="s">
        <v>16</v>
      </c>
      <c r="D4" s="7"/>
      <c r="E4" s="6"/>
      <c r="F4" s="23"/>
      <c r="G4" s="23"/>
      <c r="H4" s="41"/>
      <c r="K4" s="9" t="s">
        <v>18</v>
      </c>
      <c r="L4" s="39"/>
      <c r="M4" s="40" t="s">
        <v>16</v>
      </c>
      <c r="N4" s="7"/>
      <c r="O4" s="6"/>
      <c r="P4" s="23"/>
      <c r="Q4" s="23"/>
      <c r="R4" s="41"/>
    </row>
    <row r="5" spans="1:18" x14ac:dyDescent="0.25">
      <c r="A5" s="58" t="s">
        <v>10</v>
      </c>
      <c r="B5" s="38">
        <v>100</v>
      </c>
      <c r="C5" s="6">
        <v>0</v>
      </c>
      <c r="D5" s="7">
        <v>1</v>
      </c>
      <c r="E5" s="6">
        <v>30</v>
      </c>
      <c r="F5" s="23">
        <f t="shared" ref="F5:F6" si="0">B5*C5*D5*E5/1000</f>
        <v>0</v>
      </c>
      <c r="G5" s="23">
        <v>0.42</v>
      </c>
      <c r="H5" s="24">
        <f>F5*G5</f>
        <v>0</v>
      </c>
      <c r="K5" s="58" t="s">
        <v>10</v>
      </c>
      <c r="L5" s="38">
        <v>100</v>
      </c>
      <c r="M5" s="6">
        <v>0</v>
      </c>
      <c r="N5" s="7">
        <v>1</v>
      </c>
      <c r="O5" s="6">
        <v>30</v>
      </c>
      <c r="P5" s="23">
        <f t="shared" ref="P5:P8" si="1">L5*M5*N5*O5/1000</f>
        <v>0</v>
      </c>
      <c r="Q5" s="23">
        <v>0.42</v>
      </c>
      <c r="R5" s="24">
        <f>P5*Q5</f>
        <v>0</v>
      </c>
    </row>
    <row r="6" spans="1:18" x14ac:dyDescent="0.25">
      <c r="A6" s="58" t="s">
        <v>23</v>
      </c>
      <c r="B6" s="38">
        <v>10</v>
      </c>
      <c r="C6" s="6">
        <v>0</v>
      </c>
      <c r="D6" s="7">
        <v>1</v>
      </c>
      <c r="E6" s="6">
        <v>30</v>
      </c>
      <c r="F6" s="23">
        <f t="shared" si="0"/>
        <v>0</v>
      </c>
      <c r="G6" s="23">
        <v>0.42</v>
      </c>
      <c r="H6" s="24">
        <f>F6*G6</f>
        <v>0</v>
      </c>
      <c r="K6" s="58" t="s">
        <v>23</v>
      </c>
      <c r="L6" s="38">
        <v>10</v>
      </c>
      <c r="M6" s="6">
        <v>0</v>
      </c>
      <c r="N6" s="7">
        <v>1</v>
      </c>
      <c r="O6" s="6">
        <v>30</v>
      </c>
      <c r="P6" s="23">
        <f t="shared" si="1"/>
        <v>0</v>
      </c>
      <c r="Q6" s="23">
        <v>0.42</v>
      </c>
      <c r="R6" s="24">
        <f>P6*Q6</f>
        <v>0</v>
      </c>
    </row>
    <row r="7" spans="1:18" x14ac:dyDescent="0.25">
      <c r="A7" s="58" t="s">
        <v>14</v>
      </c>
      <c r="B7" s="38">
        <v>200</v>
      </c>
      <c r="C7" s="6">
        <v>0</v>
      </c>
      <c r="D7" s="7">
        <v>1</v>
      </c>
      <c r="E7" s="6">
        <v>30</v>
      </c>
      <c r="F7" s="23">
        <f t="shared" ref="F7" si="2">B7*C7*D7*E7/1000</f>
        <v>0</v>
      </c>
      <c r="G7" s="23">
        <v>0.42</v>
      </c>
      <c r="H7" s="24">
        <f t="shared" ref="H7" si="3">F7*G7</f>
        <v>0</v>
      </c>
      <c r="K7" s="58" t="s">
        <v>14</v>
      </c>
      <c r="L7" s="38">
        <v>200</v>
      </c>
      <c r="M7" s="6">
        <v>0</v>
      </c>
      <c r="N7" s="7">
        <v>1</v>
      </c>
      <c r="O7" s="6">
        <v>30</v>
      </c>
      <c r="P7" s="23">
        <f t="shared" si="1"/>
        <v>0</v>
      </c>
      <c r="Q7" s="23">
        <v>0.42</v>
      </c>
      <c r="R7" s="24">
        <f t="shared" ref="R7:R8" si="4">P7*Q7</f>
        <v>0</v>
      </c>
    </row>
    <row r="8" spans="1:18" x14ac:dyDescent="0.25">
      <c r="A8" s="58" t="s">
        <v>24</v>
      </c>
      <c r="B8" s="38">
        <v>130</v>
      </c>
      <c r="C8" s="6">
        <v>0</v>
      </c>
      <c r="D8" s="7">
        <v>1</v>
      </c>
      <c r="E8" s="6">
        <v>30</v>
      </c>
      <c r="F8" s="23">
        <f t="shared" ref="F8" si="5">B8*C8*D8*E8/1000</f>
        <v>0</v>
      </c>
      <c r="G8" s="23">
        <v>0.42</v>
      </c>
      <c r="H8" s="24">
        <f t="shared" ref="H8" si="6">F8*G8</f>
        <v>0</v>
      </c>
      <c r="K8" s="58" t="s">
        <v>24</v>
      </c>
      <c r="L8" s="38">
        <v>130</v>
      </c>
      <c r="M8" s="6">
        <v>0</v>
      </c>
      <c r="N8" s="7">
        <v>1</v>
      </c>
      <c r="O8" s="6">
        <v>30</v>
      </c>
      <c r="P8" s="23">
        <f t="shared" si="1"/>
        <v>0</v>
      </c>
      <c r="Q8" s="23">
        <v>0.42</v>
      </c>
      <c r="R8" s="24">
        <f t="shared" si="4"/>
        <v>0</v>
      </c>
    </row>
    <row r="9" spans="1:18" x14ac:dyDescent="0.25">
      <c r="A9" s="14"/>
      <c r="B9" s="15"/>
      <c r="C9" s="15"/>
      <c r="D9" s="15"/>
      <c r="E9" s="16" t="s">
        <v>17</v>
      </c>
      <c r="F9" s="27">
        <f>F5+F6+F7+F8</f>
        <v>0</v>
      </c>
      <c r="G9" s="27">
        <v>0.42</v>
      </c>
      <c r="H9" s="42">
        <f>H3+H5+H6+H7+H8</f>
        <v>0</v>
      </c>
      <c r="K9" s="14"/>
      <c r="L9" s="15"/>
      <c r="M9" s="15"/>
      <c r="N9" s="15"/>
      <c r="O9" s="16" t="s">
        <v>17</v>
      </c>
      <c r="P9" s="27">
        <f>P5+P6+P7+P8</f>
        <v>0</v>
      </c>
      <c r="Q9" s="27">
        <v>0.42</v>
      </c>
      <c r="R9" s="42">
        <f>R3+R5+R6+R7+R8</f>
        <v>0</v>
      </c>
    </row>
  </sheetData>
  <sheetProtection password="DDDD" sheet="1" objects="1" scenarios="1"/>
  <dataValidations count="5">
    <dataValidation type="list" allowBlank="1" showInputMessage="1" showErrorMessage="1" sqref="E3 E5:E8 O3 O5:O8" xr:uid="{00000000-0002-0000-0300-000000000000}">
      <formula1>"1,2,3,4,5,6,7,8,9,10,11,12,13,14,15,16,17,18,19,20,21,22,23,24,25,26,27,28,29,30,31"</formula1>
    </dataValidation>
    <dataValidation type="list" allowBlank="1" showInputMessage="1" showErrorMessage="1" sqref="A3 K3" xr:uid="{00000000-0002-0000-0300-000001000000}">
      <formula1>"Led,Incandescente,Fluorescente"</formula1>
    </dataValidation>
    <dataValidation type="list" allowBlank="1" showInputMessage="1" showErrorMessage="1" sqref="M3 C5:C8 C3" xr:uid="{00000000-0002-0000-0300-000002000000}">
      <formula1>"0,1,2,3,4,5,6,7,8,9,10"</formula1>
    </dataValidation>
    <dataValidation type="list" allowBlank="1" showInputMessage="1" showErrorMessage="1" sqref="M5:M8" xr:uid="{00000000-0002-0000-0300-000003000000}">
      <formula1>"0,1,2,3,4,5"</formula1>
    </dataValidation>
    <dataValidation type="list" allowBlank="1" showInputMessage="1" showErrorMessage="1" sqref="D3:D8 N3:N8" xr:uid="{00000000-0002-0000-0300-000004000000}">
      <mc:AlternateContent xmlns:x12ac="http://schemas.microsoft.com/office/spreadsheetml/2011/1/ac" xmlns:mc="http://schemas.openxmlformats.org/markup-compatibility/2006">
        <mc:Choice Requires="x12ac">
          <x12ac:list>"0,25","0,5","0,75",1,2,3,4,5,6,7,8,9,10,11,12,13,14,15,16,17,18,19,20,21,22,23,24</x12ac:list>
        </mc:Choice>
        <mc:Fallback>
          <formula1>"0,25,0,5,0,75,1,2,3,4,5,6,7,8,9,10,11,12,13,14,15,16,17,18,19,20,21,22,23,24"</formula1>
        </mc:Fallback>
      </mc:AlternateContent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workbookViewId="0">
      <selection activeCell="E5" sqref="E5"/>
    </sheetView>
  </sheetViews>
  <sheetFormatPr defaultRowHeight="15" x14ac:dyDescent="0.25"/>
  <cols>
    <col min="1" max="1" width="22.140625" bestFit="1" customWidth="1"/>
    <col min="3" max="3" width="10.5703125" bestFit="1" customWidth="1"/>
    <col min="6" max="6" width="6" bestFit="1" customWidth="1"/>
    <col min="7" max="7" width="11.140625" bestFit="1" customWidth="1"/>
    <col min="8" max="8" width="9.5703125" bestFit="1" customWidth="1"/>
  </cols>
  <sheetData>
    <row r="1" spans="1:8" x14ac:dyDescent="0.25">
      <c r="A1" s="22" t="s">
        <v>44</v>
      </c>
    </row>
    <row r="2" spans="1:8" x14ac:dyDescent="0.25">
      <c r="A2" s="2" t="s">
        <v>0</v>
      </c>
      <c r="B2" s="3" t="s">
        <v>1</v>
      </c>
      <c r="C2" s="3" t="s">
        <v>8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8" x14ac:dyDescent="0.25">
      <c r="A3" s="54" t="s">
        <v>7</v>
      </c>
      <c r="B3" s="44" t="str">
        <f>IF(A3="Fluorescente","15",IF(A3="Incandescente","60",IF(A3="Led","10")))</f>
        <v>10</v>
      </c>
      <c r="C3" s="6">
        <v>0</v>
      </c>
      <c r="D3" s="7">
        <v>1</v>
      </c>
      <c r="E3" s="6">
        <v>30</v>
      </c>
      <c r="F3" s="44">
        <f>B3*C3*D3*E3/1000</f>
        <v>0</v>
      </c>
      <c r="G3" s="44">
        <v>0.42</v>
      </c>
      <c r="H3" s="51">
        <f>F3*G3</f>
        <v>0</v>
      </c>
    </row>
    <row r="4" spans="1:8" x14ac:dyDescent="0.25">
      <c r="A4" s="9" t="s">
        <v>18</v>
      </c>
      <c r="B4" s="11"/>
      <c r="C4" s="11" t="s">
        <v>16</v>
      </c>
      <c r="D4" s="25"/>
      <c r="E4" s="11"/>
      <c r="F4" s="11"/>
      <c r="G4" s="11"/>
      <c r="H4" s="43"/>
    </row>
    <row r="5" spans="1:8" x14ac:dyDescent="0.25">
      <c r="A5" s="58" t="s">
        <v>27</v>
      </c>
      <c r="B5" s="44">
        <v>1000</v>
      </c>
      <c r="C5" s="6">
        <v>0</v>
      </c>
      <c r="D5" s="7">
        <v>1</v>
      </c>
      <c r="E5" s="6">
        <v>30</v>
      </c>
      <c r="F5" s="44">
        <f>B5*C5*D5*E5/1000</f>
        <v>0</v>
      </c>
      <c r="G5" s="46">
        <v>0.42</v>
      </c>
      <c r="H5" s="47">
        <f>G5*F5</f>
        <v>0</v>
      </c>
    </row>
    <row r="6" spans="1:8" x14ac:dyDescent="0.25">
      <c r="A6" s="58" t="s">
        <v>28</v>
      </c>
      <c r="B6" s="44">
        <v>1000</v>
      </c>
      <c r="C6" s="6">
        <v>0</v>
      </c>
      <c r="D6" s="7">
        <v>1</v>
      </c>
      <c r="E6" s="6">
        <v>30</v>
      </c>
      <c r="F6" s="44">
        <f t="shared" ref="F6:F7" si="0">B6*C6*D6*E6/1000</f>
        <v>0</v>
      </c>
      <c r="G6" s="46">
        <v>0.42</v>
      </c>
      <c r="H6" s="47">
        <f>G6*F6</f>
        <v>0</v>
      </c>
    </row>
    <row r="7" spans="1:8" x14ac:dyDescent="0.25">
      <c r="A7" s="58" t="s">
        <v>29</v>
      </c>
      <c r="B7" s="44">
        <v>3500</v>
      </c>
      <c r="C7" s="6">
        <v>0</v>
      </c>
      <c r="D7" s="7">
        <v>1</v>
      </c>
      <c r="E7" s="6">
        <v>30</v>
      </c>
      <c r="F7" s="44">
        <f t="shared" si="0"/>
        <v>0</v>
      </c>
      <c r="G7" s="46">
        <v>0.42</v>
      </c>
      <c r="H7" s="47">
        <f t="shared" ref="H7" si="1">G7*F7</f>
        <v>0</v>
      </c>
    </row>
    <row r="8" spans="1:8" x14ac:dyDescent="0.25">
      <c r="A8" s="33"/>
      <c r="B8" s="15"/>
      <c r="C8" s="15"/>
      <c r="D8" s="15"/>
      <c r="E8" s="16" t="s">
        <v>17</v>
      </c>
      <c r="F8" s="48">
        <f>F5+F6+F7</f>
        <v>0</v>
      </c>
      <c r="G8" s="49">
        <v>0.42</v>
      </c>
      <c r="H8" s="50">
        <f>H5+H6+H7</f>
        <v>0</v>
      </c>
    </row>
    <row r="12" spans="1:8" x14ac:dyDescent="0.25">
      <c r="A12" s="59" t="s">
        <v>31</v>
      </c>
      <c r="B12" s="60"/>
      <c r="C12" s="45">
        <f>Quarto!H12+Quarto!H25+Quarto!S12+Banheiro!H8+Banheiro!H18+Banheiro!S8+Cozinha!H9+Sala!H9+'Área de serviço'!H8</f>
        <v>0</v>
      </c>
      <c r="E12" s="52"/>
    </row>
    <row r="13" spans="1:8" x14ac:dyDescent="0.25">
      <c r="A13" s="61" t="s">
        <v>30</v>
      </c>
      <c r="B13" s="62"/>
      <c r="C13" s="53">
        <f>C12/0.42</f>
        <v>0</v>
      </c>
    </row>
    <row r="14" spans="1:8" x14ac:dyDescent="0.25">
      <c r="E14" s="52"/>
    </row>
  </sheetData>
  <sheetProtection password="DDDD" sheet="1" objects="1" scenarios="1"/>
  <mergeCells count="2">
    <mergeCell ref="A12:B12"/>
    <mergeCell ref="A13:B13"/>
  </mergeCells>
  <dataValidations count="5">
    <dataValidation type="list" allowBlank="1" showInputMessage="1" showErrorMessage="1" sqref="C5:C7" xr:uid="{00000000-0002-0000-0400-000000000000}">
      <formula1>"0,1,2,3,4,5"</formula1>
    </dataValidation>
    <dataValidation type="list" allowBlank="1" showInputMessage="1" showErrorMessage="1" sqref="E5:E7 E3" xr:uid="{00000000-0002-0000-0400-000001000000}">
      <formula1>"1,2,3,4,5,6,7,8,9,10,11,12,13,14,15,16,17,18,19,20,21,22,23,24,25,26,27,28,29,30,31"</formula1>
    </dataValidation>
    <dataValidation type="list" allowBlank="1" showInputMessage="1" showErrorMessage="1" sqref="C3" xr:uid="{00000000-0002-0000-0400-000002000000}">
      <formula1>"0,1,2,3,4,5,6,7,8,9,10"</formula1>
    </dataValidation>
    <dataValidation type="list" allowBlank="1" showInputMessage="1" showErrorMessage="1" sqref="A3" xr:uid="{00000000-0002-0000-0400-000003000000}">
      <formula1>"Led,Incandescente,Fluorescente"</formula1>
    </dataValidation>
    <dataValidation type="list" allowBlank="1" showInputMessage="1" showErrorMessage="1" sqref="D3:D7" xr:uid="{00000000-0002-0000-0400-000004000000}">
      <mc:AlternateContent xmlns:x12ac="http://schemas.microsoft.com/office/spreadsheetml/2011/1/ac" xmlns:mc="http://schemas.openxmlformats.org/markup-compatibility/2006">
        <mc:Choice Requires="x12ac">
          <x12ac:list>"0,25","0,5","0,75",1,2,3,4,5,6,7,8,9,10,11,12,13,14,15,16,17,18,19,20,21,22,23,24</x12ac:list>
        </mc:Choice>
        <mc:Fallback>
          <formula1>"0,25,0,5,0,75,1,2,3,4,5,6,7,8,9,10,11,12,13,14,15,16,17,18,19,20,21,22,23,24"</formula1>
        </mc:Fallback>
      </mc:AlternateContent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Quarto</vt:lpstr>
      <vt:lpstr>Banheiro</vt:lpstr>
      <vt:lpstr>Cozinha</vt:lpstr>
      <vt:lpstr>Sala</vt:lpstr>
      <vt:lpstr>Área de serviço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alexs</cp:lastModifiedBy>
  <dcterms:created xsi:type="dcterms:W3CDTF">2018-10-09T11:33:11Z</dcterms:created>
  <dcterms:modified xsi:type="dcterms:W3CDTF">2018-10-11T01:58:58Z</dcterms:modified>
</cp:coreProperties>
</file>